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85" windowWidth="15135" windowHeight="72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B14" i="2" l="1"/>
  <c r="AY18" i="2" l="1"/>
  <c r="AX18" i="2"/>
  <c r="AW18" i="2"/>
  <c r="AV18" i="2"/>
  <c r="AU18" i="2"/>
  <c r="AT18" i="2"/>
  <c r="AS18" i="2"/>
  <c r="Z18" i="2"/>
  <c r="AB7" i="2" l="1"/>
  <c r="AR18" i="2" l="1"/>
  <c r="AN18" i="2"/>
  <c r="AI18" i="2"/>
  <c r="AD18" i="2"/>
  <c r="AH18" i="2"/>
  <c r="AB6" i="2" l="1"/>
  <c r="AB17" i="2" l="1"/>
  <c r="AF18" i="2"/>
  <c r="AG18" i="2" l="1"/>
  <c r="AQ16" i="2"/>
  <c r="AO17" i="2"/>
  <c r="AO5" i="2" l="1"/>
  <c r="AE11" i="2"/>
  <c r="AC11" i="2"/>
  <c r="AC18" i="2" l="1"/>
  <c r="AO9" i="2" l="1"/>
  <c r="AP10" i="2"/>
  <c r="AP15" i="2" l="1"/>
  <c r="AO16" i="2"/>
  <c r="AO15" i="2"/>
  <c r="AO13" i="2"/>
  <c r="AO12" i="2"/>
  <c r="AO10" i="2"/>
  <c r="AO8" i="2"/>
  <c r="AO7" i="2"/>
  <c r="AO6" i="2"/>
  <c r="AO11" i="2"/>
  <c r="AP13" i="2"/>
  <c r="AP12" i="2"/>
  <c r="AP18" i="2" l="1"/>
  <c r="AO18" i="2"/>
  <c r="AB16" i="2"/>
  <c r="AB15" i="2"/>
  <c r="AB12" i="2"/>
  <c r="AB11" i="2"/>
  <c r="AB10" i="2"/>
  <c r="AB9" i="2"/>
  <c r="AB8" i="2"/>
  <c r="AE5" i="2" l="1"/>
  <c r="AB5" i="2" l="1"/>
  <c r="AB13" i="2"/>
  <c r="AB18" i="2" l="1"/>
  <c r="AE18" i="2"/>
  <c r="AQ13" i="2" l="1"/>
  <c r="AQ15" i="2" l="1"/>
  <c r="AQ18" i="2" s="1"/>
  <c r="AA18" i="2" l="1"/>
</calcChain>
</file>

<file path=xl/sharedStrings.xml><?xml version="1.0" encoding="utf-8"?>
<sst xmlns="http://schemas.openxmlformats.org/spreadsheetml/2006/main" count="124" uniqueCount="102">
  <si>
    <t>адрес</t>
  </si>
  <si>
    <t>Итого:</t>
  </si>
  <si>
    <t>год ввода в эксплуатацию</t>
  </si>
  <si>
    <t>этажность</t>
  </si>
  <si>
    <t>жилая площадь, м2</t>
  </si>
  <si>
    <t>кол-во подъездов</t>
  </si>
  <si>
    <t>число лесниц</t>
  </si>
  <si>
    <t>уборочная площадь крыши, м2</t>
  </si>
  <si>
    <t>кол-во квартир</t>
  </si>
  <si>
    <t>площадь нежил. пом.,  м2 (по факту)</t>
  </si>
  <si>
    <t>общая площадь здания, м2</t>
  </si>
  <si>
    <t>30.09.2012г.</t>
  </si>
  <si>
    <t>20.09.2011г.</t>
  </si>
  <si>
    <t>15.07.2010г.</t>
  </si>
  <si>
    <t>12.03.2013г.</t>
  </si>
  <si>
    <t>15.01.2014г.</t>
  </si>
  <si>
    <t>общая площадь, жил. и нежил. м2</t>
  </si>
  <si>
    <t>1 комн</t>
  </si>
  <si>
    <t>2 комн</t>
  </si>
  <si>
    <t>3 комн</t>
  </si>
  <si>
    <t>нежилых</t>
  </si>
  <si>
    <t>4 комн</t>
  </si>
  <si>
    <t>30.03.2010г.</t>
  </si>
  <si>
    <t>30.04.2009г.</t>
  </si>
  <si>
    <t>30.03.2008г.</t>
  </si>
  <si>
    <t>09.12.2006г.</t>
  </si>
  <si>
    <t>25.12.2013г.</t>
  </si>
  <si>
    <t>Фасад, м2</t>
  </si>
  <si>
    <t>почтовое отделение</t>
  </si>
  <si>
    <t>Марка ОДПУ ХВС</t>
  </si>
  <si>
    <t>Марка ОДПУ ГВС</t>
  </si>
  <si>
    <t>СТВХ-50</t>
  </si>
  <si>
    <t>ВТК-7</t>
  </si>
  <si>
    <t>СТВХ-65</t>
  </si>
  <si>
    <t>ОХТА-65</t>
  </si>
  <si>
    <t>ВДТХ-50</t>
  </si>
  <si>
    <t>ТС07-150</t>
  </si>
  <si>
    <t>ОСВУ-32</t>
  </si>
  <si>
    <t>ВСХН-50</t>
  </si>
  <si>
    <t>10.12.2014г.</t>
  </si>
  <si>
    <t>кол-во лифтов</t>
  </si>
  <si>
    <t>15.01.2015г.</t>
  </si>
  <si>
    <t>7-12</t>
  </si>
  <si>
    <t>Строительный объем</t>
  </si>
  <si>
    <t>Кол-во счетчиков ОДПУ по электр</t>
  </si>
  <si>
    <t>Вход группы дверных проемом</t>
  </si>
  <si>
    <t>Вход группы оконных проемом</t>
  </si>
  <si>
    <t>общая площадь, жил пом. м2</t>
  </si>
  <si>
    <t>кол-во нежилых помещ</t>
  </si>
  <si>
    <t>Кол-во счетч кварт</t>
  </si>
  <si>
    <t>площадь отмостки</t>
  </si>
  <si>
    <t>система ГВС</t>
  </si>
  <si>
    <t>система ХВС</t>
  </si>
  <si>
    <t>система канализации</t>
  </si>
  <si>
    <t>система отпления</t>
  </si>
  <si>
    <t>система электроснабжения</t>
  </si>
  <si>
    <t>Общая информация о многоквартирных домах, управление  которыми осуществляет управляющая организация.</t>
  </si>
  <si>
    <t>площадь дворовая, м2</t>
  </si>
  <si>
    <t>площадь котоельной</t>
  </si>
  <si>
    <t>Уровень благоустройства</t>
  </si>
  <si>
    <t>благоустроен</t>
  </si>
  <si>
    <t>серия и тип постройки, кадастровый номер</t>
  </si>
  <si>
    <t>помещения, входящие в состав общего имущества МКД</t>
  </si>
  <si>
    <t>отсутствуют данные помещения</t>
  </si>
  <si>
    <t>площадь земельгого участка, входящего в состав общего имущества в МКД.</t>
  </si>
  <si>
    <t>в техпаспорте данные сведения отсутствуют</t>
  </si>
  <si>
    <t>конструктивные и технические параметры МКД</t>
  </si>
  <si>
    <t>В каждом МКД присутствует: централизованное отопление, водоснабжение,канализация, лифтовое хозяйство, домофон.</t>
  </si>
  <si>
    <t>Фундамент</t>
  </si>
  <si>
    <t>железобетонные блоки</t>
  </si>
  <si>
    <t>Фасад (наружние и внутренние капитальные стены)</t>
  </si>
  <si>
    <t>кирпичные</t>
  </si>
  <si>
    <t>Перекрытия</t>
  </si>
  <si>
    <t>ж/б плиты</t>
  </si>
  <si>
    <t>крыша</t>
  </si>
  <si>
    <t>совмещенная рулонная с внутренним водостоком</t>
  </si>
  <si>
    <t>полы</t>
  </si>
  <si>
    <t>линолеум, в санузлах плитка</t>
  </si>
  <si>
    <t>проемы</t>
  </si>
  <si>
    <t>оконные - двойные стеклопакеты створчатые;                                                                                 дверные - заводского изготовления</t>
  </si>
  <si>
    <t>отделочные работы</t>
  </si>
  <si>
    <t>штукатурка, обои</t>
  </si>
  <si>
    <t>электро-сантехнические устройства</t>
  </si>
  <si>
    <t>отопление- от ТЭЦ; водопровод - от городской сети; канализация - сброс в городскую сеть; электроосвещение - проводка скрытая; ГВС - от городской сети; телевидение антенна наружная; телефон - подподка скрытая; вентиляция - естественная; лифт- грузовой, пассажирский</t>
  </si>
  <si>
    <t>ул. Владимира Невского, д. 38А</t>
  </si>
  <si>
    <t>ул. Владимира Невского, д. 38Б</t>
  </si>
  <si>
    <t>ул. Владимира Невского, д. 48В</t>
  </si>
  <si>
    <t>Московский проспект, д. 109А</t>
  </si>
  <si>
    <t>ул. Хользунова, д. 48</t>
  </si>
  <si>
    <t>ул. 60 Армии, д. 21</t>
  </si>
  <si>
    <t>ул. 45 Стрелковой Дивизии, д. 104</t>
  </si>
  <si>
    <t>ул. 45 Стрелковой Дивизии, д. 106</t>
  </si>
  <si>
    <t>ул. 45 Стрелковой Дивизии, д. 108</t>
  </si>
  <si>
    <t>ул. Беговая, д. 225</t>
  </si>
  <si>
    <t>ул. Беговая, д. 225А</t>
  </si>
  <si>
    <t>ул. Беговая, д. 225В</t>
  </si>
  <si>
    <t>ул. Независимости, д. 55/1</t>
  </si>
  <si>
    <t>№ инвент.</t>
  </si>
  <si>
    <t>3296-Ф</t>
  </si>
  <si>
    <t>3159-Ф</t>
  </si>
  <si>
    <t>1175-Ф</t>
  </si>
  <si>
    <t>1023-Ф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</si>
</sst>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9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textRotation="90" wrapText="1"/>
    </xf>
    <xf numFmtId="0" fontId="10" fillId="2" borderId="5" xfId="0" applyFont="1" applyFill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A4" workbookViewId="0">
      <pane xSplit="1" topLeftCell="M1" activePane="topRight" state="frozen"/>
      <selection pane="topRight" activeCell="V12" sqref="V12"/>
    </sheetView>
  </sheetViews>
  <sheetFormatPr defaultRowHeight="15" x14ac:dyDescent="0.25"/>
  <cols>
    <col min="1" max="1" width="31.5703125" customWidth="1"/>
    <col min="2" max="2" width="14.42578125" customWidth="1"/>
    <col min="3" max="3" width="10.42578125" customWidth="1"/>
    <col min="4" max="4" width="10.5703125" customWidth="1"/>
    <col min="5" max="5" width="7.140625" customWidth="1"/>
    <col min="6" max="6" width="6.28515625" customWidth="1"/>
    <col min="7" max="8" width="10.7109375" customWidth="1"/>
    <col min="9" max="9" width="22" customWidth="1"/>
    <col min="10" max="10" width="13.85546875" customWidth="1"/>
    <col min="11" max="11" width="12" customWidth="1"/>
    <col min="12" max="12" width="15.140625" customWidth="1"/>
    <col min="13" max="13" width="18.42578125" customWidth="1"/>
    <col min="14" max="14" width="9.85546875" customWidth="1"/>
    <col min="15" max="15" width="16.140625" customWidth="1"/>
    <col min="16" max="16" width="9.85546875" customWidth="1"/>
    <col min="17" max="17" width="11.42578125" customWidth="1"/>
    <col min="18" max="18" width="10.85546875" customWidth="1"/>
    <col min="19" max="19" width="10.140625" customWidth="1"/>
    <col min="20" max="20" width="7.140625" customWidth="1"/>
    <col min="21" max="21" width="10" customWidth="1"/>
    <col min="22" max="22" width="10.28515625" customWidth="1"/>
    <col min="23" max="23" width="9.42578125" customWidth="1"/>
    <col min="24" max="24" width="11.28515625" customWidth="1"/>
    <col min="25" max="25" width="8.42578125" customWidth="1"/>
    <col min="26" max="26" width="12.42578125" customWidth="1"/>
    <col min="27" max="27" width="10.7109375" customWidth="1"/>
    <col min="28" max="28" width="11.7109375" customWidth="1"/>
    <col min="29" max="29" width="10.5703125" customWidth="1"/>
    <col min="30" max="30" width="8.7109375" customWidth="1"/>
    <col min="31" max="31" width="11.140625" customWidth="1"/>
    <col min="32" max="32" width="9.5703125" customWidth="1"/>
    <col min="33" max="33" width="10.5703125" customWidth="1"/>
    <col min="34" max="35" width="8.28515625" customWidth="1"/>
    <col min="36" max="36" width="6.5703125" customWidth="1"/>
    <col min="37" max="38" width="6.7109375" customWidth="1"/>
    <col min="39" max="39" width="6.85546875" customWidth="1"/>
    <col min="40" max="40" width="7.5703125" customWidth="1"/>
    <col min="41" max="41" width="8" customWidth="1"/>
    <col min="42" max="42" width="8.5703125" customWidth="1"/>
    <col min="43" max="43" width="10.140625" customWidth="1"/>
    <col min="44" max="44" width="9.5703125" customWidth="1"/>
    <col min="45" max="45" width="8.5703125" customWidth="1"/>
    <col min="46" max="46" width="8.42578125" customWidth="1"/>
    <col min="47" max="48" width="8.28515625" customWidth="1"/>
    <col min="49" max="49" width="8.5703125" customWidth="1"/>
    <col min="50" max="51" width="9.85546875" customWidth="1"/>
  </cols>
  <sheetData>
    <row r="1" spans="1:51" ht="18.75" x14ac:dyDescent="0.25">
      <c r="A1" s="6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3" spans="1:51" x14ac:dyDescent="0.25">
      <c r="AQ3" s="1"/>
    </row>
    <row r="4" spans="1:51" ht="48.75" customHeight="1" x14ac:dyDescent="0.25">
      <c r="A4" s="7" t="s">
        <v>0</v>
      </c>
      <c r="B4" s="7" t="s">
        <v>70</v>
      </c>
      <c r="C4" s="7" t="s">
        <v>68</v>
      </c>
      <c r="D4" s="7" t="s">
        <v>72</v>
      </c>
      <c r="E4" s="7" t="s">
        <v>74</v>
      </c>
      <c r="F4" s="7" t="s">
        <v>76</v>
      </c>
      <c r="G4" s="7" t="s">
        <v>78</v>
      </c>
      <c r="H4" s="7" t="s">
        <v>80</v>
      </c>
      <c r="I4" s="7" t="s">
        <v>82</v>
      </c>
      <c r="J4" s="7" t="s">
        <v>59</v>
      </c>
      <c r="K4" s="7" t="s">
        <v>61</v>
      </c>
      <c r="L4" s="7" t="s">
        <v>62</v>
      </c>
      <c r="M4" s="7" t="s">
        <v>64</v>
      </c>
      <c r="N4" s="7" t="s">
        <v>68</v>
      </c>
      <c r="O4" s="7" t="s">
        <v>66</v>
      </c>
      <c r="P4" s="7" t="s">
        <v>97</v>
      </c>
      <c r="Q4" s="7" t="s">
        <v>29</v>
      </c>
      <c r="R4" s="7" t="s">
        <v>30</v>
      </c>
      <c r="S4" s="7" t="s">
        <v>44</v>
      </c>
      <c r="T4" s="7" t="s">
        <v>27</v>
      </c>
      <c r="U4" s="7" t="s">
        <v>45</v>
      </c>
      <c r="V4" s="7" t="s">
        <v>46</v>
      </c>
      <c r="W4" s="7" t="s">
        <v>28</v>
      </c>
      <c r="X4" s="9" t="s">
        <v>2</v>
      </c>
      <c r="Y4" s="9" t="s">
        <v>3</v>
      </c>
      <c r="Z4" s="9" t="s">
        <v>43</v>
      </c>
      <c r="AA4" s="9" t="s">
        <v>10</v>
      </c>
      <c r="AB4" s="9" t="s">
        <v>16</v>
      </c>
      <c r="AC4" s="9" t="s">
        <v>47</v>
      </c>
      <c r="AD4" s="9" t="s">
        <v>4</v>
      </c>
      <c r="AE4" s="9" t="s">
        <v>9</v>
      </c>
      <c r="AF4" s="9" t="s">
        <v>48</v>
      </c>
      <c r="AG4" s="9" t="s">
        <v>5</v>
      </c>
      <c r="AH4" s="9" t="s">
        <v>40</v>
      </c>
      <c r="AI4" s="7" t="s">
        <v>6</v>
      </c>
      <c r="AJ4" s="7" t="s">
        <v>17</v>
      </c>
      <c r="AK4" s="7" t="s">
        <v>18</v>
      </c>
      <c r="AL4" s="7" t="s">
        <v>19</v>
      </c>
      <c r="AM4" s="7" t="s">
        <v>21</v>
      </c>
      <c r="AN4" s="7" t="s">
        <v>20</v>
      </c>
      <c r="AO4" s="9" t="s">
        <v>8</v>
      </c>
      <c r="AP4" s="7" t="s">
        <v>49</v>
      </c>
      <c r="AQ4" s="10" t="s">
        <v>57</v>
      </c>
      <c r="AR4" s="9" t="s">
        <v>7</v>
      </c>
      <c r="AS4" s="7" t="s">
        <v>50</v>
      </c>
      <c r="AT4" s="7" t="s">
        <v>52</v>
      </c>
      <c r="AU4" s="7" t="s">
        <v>51</v>
      </c>
      <c r="AV4" s="7" t="s">
        <v>53</v>
      </c>
      <c r="AW4" s="7" t="s">
        <v>54</v>
      </c>
      <c r="AX4" s="7" t="s">
        <v>55</v>
      </c>
      <c r="AY4" s="9" t="s">
        <v>58</v>
      </c>
    </row>
    <row r="5" spans="1:51" ht="19.5" customHeight="1" x14ac:dyDescent="0.25">
      <c r="A5" s="11" t="s">
        <v>84</v>
      </c>
      <c r="B5" s="33" t="s">
        <v>71</v>
      </c>
      <c r="C5" s="33" t="s">
        <v>69</v>
      </c>
      <c r="D5" s="33" t="s">
        <v>73</v>
      </c>
      <c r="E5" s="33" t="s">
        <v>75</v>
      </c>
      <c r="F5" s="33" t="s">
        <v>77</v>
      </c>
      <c r="G5" s="33" t="s">
        <v>79</v>
      </c>
      <c r="H5" s="33" t="s">
        <v>81</v>
      </c>
      <c r="I5" s="33" t="s">
        <v>83</v>
      </c>
      <c r="J5" s="33" t="s">
        <v>60</v>
      </c>
      <c r="K5" s="33" t="s">
        <v>65</v>
      </c>
      <c r="L5" s="33" t="s">
        <v>63</v>
      </c>
      <c r="M5" s="33" t="s">
        <v>65</v>
      </c>
      <c r="N5" s="33" t="s">
        <v>69</v>
      </c>
      <c r="O5" s="33" t="s">
        <v>67</v>
      </c>
      <c r="P5" s="15" t="s">
        <v>100</v>
      </c>
      <c r="Q5" s="12" t="s">
        <v>31</v>
      </c>
      <c r="R5" s="12" t="s">
        <v>32</v>
      </c>
      <c r="S5" s="12">
        <v>3</v>
      </c>
      <c r="T5" s="13">
        <v>6161</v>
      </c>
      <c r="U5" s="14">
        <v>156</v>
      </c>
      <c r="V5" s="14">
        <v>730</v>
      </c>
      <c r="W5" s="11">
        <v>394077</v>
      </c>
      <c r="X5" s="15" t="s">
        <v>22</v>
      </c>
      <c r="Y5" s="12">
        <v>13</v>
      </c>
      <c r="Z5" s="14">
        <v>57195</v>
      </c>
      <c r="AA5" s="8">
        <v>13970.2</v>
      </c>
      <c r="AB5" s="8">
        <f t="shared" ref="AB5:AB17" si="0">AC5+AE5</f>
        <v>9986.0299999999988</v>
      </c>
      <c r="AC5" s="8">
        <v>9581.6299999999992</v>
      </c>
      <c r="AD5" s="8">
        <v>4865.7</v>
      </c>
      <c r="AE5" s="8">
        <f>319.4+85</f>
        <v>404.4</v>
      </c>
      <c r="AF5" s="12">
        <v>2</v>
      </c>
      <c r="AG5" s="12">
        <v>3</v>
      </c>
      <c r="AH5" s="12">
        <v>6</v>
      </c>
      <c r="AI5" s="12">
        <v>3</v>
      </c>
      <c r="AJ5" s="11">
        <v>75</v>
      </c>
      <c r="AK5" s="11">
        <v>48</v>
      </c>
      <c r="AL5" s="11">
        <v>26</v>
      </c>
      <c r="AM5" s="11"/>
      <c r="AN5" s="11">
        <v>2</v>
      </c>
      <c r="AO5" s="11">
        <f>AJ5+AK5+AL5</f>
        <v>149</v>
      </c>
      <c r="AP5" s="12">
        <v>458</v>
      </c>
      <c r="AQ5" s="4">
        <v>3596.2</v>
      </c>
      <c r="AR5" s="8">
        <v>1393.5</v>
      </c>
      <c r="AS5" s="2">
        <v>183.4</v>
      </c>
      <c r="AT5" s="2">
        <v>1127</v>
      </c>
      <c r="AU5" s="2">
        <v>926</v>
      </c>
      <c r="AV5" s="2">
        <v>935</v>
      </c>
      <c r="AW5" s="2">
        <v>1315</v>
      </c>
      <c r="AX5" s="2">
        <v>46200</v>
      </c>
      <c r="AY5" s="11"/>
    </row>
    <row r="6" spans="1:51" ht="19.5" customHeight="1" x14ac:dyDescent="0.25">
      <c r="A6" s="11" t="s">
        <v>85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5" t="s">
        <v>101</v>
      </c>
      <c r="Q6" s="12" t="s">
        <v>33</v>
      </c>
      <c r="R6" s="12" t="s">
        <v>32</v>
      </c>
      <c r="S6" s="12">
        <v>7</v>
      </c>
      <c r="T6" s="13">
        <v>9231</v>
      </c>
      <c r="U6" s="14">
        <v>208</v>
      </c>
      <c r="V6" s="14">
        <v>931.3</v>
      </c>
      <c r="W6" s="11">
        <v>394077</v>
      </c>
      <c r="X6" s="15" t="s">
        <v>23</v>
      </c>
      <c r="Y6" s="12">
        <v>13</v>
      </c>
      <c r="Z6" s="14">
        <v>78506</v>
      </c>
      <c r="AA6" s="8">
        <v>20068.900000000001</v>
      </c>
      <c r="AB6" s="8">
        <f t="shared" si="0"/>
        <v>14534.9</v>
      </c>
      <c r="AC6" s="8">
        <v>13675.8</v>
      </c>
      <c r="AD6" s="8">
        <v>6865.9</v>
      </c>
      <c r="AE6" s="8">
        <v>859.1</v>
      </c>
      <c r="AF6" s="12">
        <v>5</v>
      </c>
      <c r="AG6" s="12">
        <v>4</v>
      </c>
      <c r="AH6" s="12">
        <v>8</v>
      </c>
      <c r="AI6" s="12">
        <v>4</v>
      </c>
      <c r="AJ6" s="11">
        <v>95</v>
      </c>
      <c r="AK6" s="11">
        <v>66</v>
      </c>
      <c r="AL6" s="11">
        <v>38</v>
      </c>
      <c r="AM6" s="11"/>
      <c r="AN6" s="11">
        <v>2</v>
      </c>
      <c r="AO6" s="11">
        <f>AJ6+AK6+AL6</f>
        <v>199</v>
      </c>
      <c r="AP6" s="12">
        <v>610</v>
      </c>
      <c r="AQ6" s="4">
        <v>3459.5</v>
      </c>
      <c r="AR6" s="8">
        <v>1890.9</v>
      </c>
      <c r="AS6" s="2">
        <v>299</v>
      </c>
      <c r="AT6" s="2">
        <v>1532</v>
      </c>
      <c r="AU6" s="2">
        <v>1268</v>
      </c>
      <c r="AV6" s="2">
        <v>1282</v>
      </c>
      <c r="AW6" s="2">
        <v>1765</v>
      </c>
      <c r="AX6" s="2">
        <v>63000</v>
      </c>
      <c r="AY6" s="11"/>
    </row>
    <row r="7" spans="1:51" ht="19.5" customHeight="1" x14ac:dyDescent="0.25">
      <c r="A7" s="11" t="s">
        <v>86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15">
        <v>661</v>
      </c>
      <c r="Q7" s="12" t="s">
        <v>34</v>
      </c>
      <c r="R7" s="12" t="s">
        <v>32</v>
      </c>
      <c r="S7" s="12">
        <v>3</v>
      </c>
      <c r="T7" s="13">
        <v>9095</v>
      </c>
      <c r="U7" s="14">
        <v>145.80000000000001</v>
      </c>
      <c r="V7" s="14">
        <v>786.2</v>
      </c>
      <c r="W7" s="11">
        <v>394077</v>
      </c>
      <c r="X7" s="15" t="s">
        <v>24</v>
      </c>
      <c r="Y7" s="12">
        <v>15</v>
      </c>
      <c r="Z7" s="14">
        <v>67725</v>
      </c>
      <c r="AA7" s="8">
        <v>15525</v>
      </c>
      <c r="AB7" s="8">
        <f t="shared" si="0"/>
        <v>12497.300000000001</v>
      </c>
      <c r="AC7" s="8">
        <v>11661.1</v>
      </c>
      <c r="AD7" s="8">
        <v>5857.1</v>
      </c>
      <c r="AE7" s="8">
        <v>836.2</v>
      </c>
      <c r="AF7" s="12">
        <v>5</v>
      </c>
      <c r="AG7" s="12">
        <v>3</v>
      </c>
      <c r="AH7" s="12">
        <v>6</v>
      </c>
      <c r="AI7" s="12">
        <v>3</v>
      </c>
      <c r="AJ7" s="11">
        <v>84</v>
      </c>
      <c r="AK7" s="11">
        <v>28</v>
      </c>
      <c r="AL7" s="11">
        <v>56</v>
      </c>
      <c r="AM7" s="11"/>
      <c r="AN7" s="11">
        <v>6</v>
      </c>
      <c r="AO7" s="11">
        <f>AJ7+AK7+AL7</f>
        <v>168</v>
      </c>
      <c r="AP7" s="12">
        <v>522</v>
      </c>
      <c r="AQ7" s="4">
        <v>2675</v>
      </c>
      <c r="AR7" s="17">
        <v>1395</v>
      </c>
      <c r="AS7" s="2">
        <v>282.5</v>
      </c>
      <c r="AT7" s="2">
        <v>1224</v>
      </c>
      <c r="AU7" s="2">
        <v>1205</v>
      </c>
      <c r="AV7" s="2">
        <v>1102.5</v>
      </c>
      <c r="AW7" s="2">
        <v>1615</v>
      </c>
      <c r="AX7" s="2">
        <v>51000</v>
      </c>
      <c r="AY7" s="11"/>
    </row>
    <row r="8" spans="1:51" ht="19.5" customHeight="1" x14ac:dyDescent="0.25">
      <c r="A8" s="18" t="s">
        <v>87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5">
        <v>10373</v>
      </c>
      <c r="Q8" s="12" t="s">
        <v>35</v>
      </c>
      <c r="R8" s="20" t="s">
        <v>36</v>
      </c>
      <c r="S8" s="20">
        <v>3</v>
      </c>
      <c r="T8" s="13">
        <v>3092</v>
      </c>
      <c r="U8" s="14">
        <v>60</v>
      </c>
      <c r="V8" s="14">
        <v>290.10000000000002</v>
      </c>
      <c r="W8" s="11">
        <v>394077</v>
      </c>
      <c r="X8" s="19" t="s">
        <v>25</v>
      </c>
      <c r="Y8" s="12">
        <v>15</v>
      </c>
      <c r="Z8" s="14">
        <v>28652</v>
      </c>
      <c r="AA8" s="8">
        <v>6518</v>
      </c>
      <c r="AB8" s="8">
        <f t="shared" si="0"/>
        <v>5181</v>
      </c>
      <c r="AC8" s="8">
        <v>4795.3999999999996</v>
      </c>
      <c r="AD8" s="8">
        <v>2599.5</v>
      </c>
      <c r="AE8" s="8">
        <v>385.6</v>
      </c>
      <c r="AF8" s="12">
        <v>1</v>
      </c>
      <c r="AG8" s="12">
        <v>1</v>
      </c>
      <c r="AH8" s="12">
        <v>2</v>
      </c>
      <c r="AI8" s="12">
        <v>1</v>
      </c>
      <c r="AJ8" s="18">
        <v>16</v>
      </c>
      <c r="AK8" s="18">
        <v>35</v>
      </c>
      <c r="AL8" s="18">
        <v>19</v>
      </c>
      <c r="AM8" s="18"/>
      <c r="AN8" s="18">
        <v>1</v>
      </c>
      <c r="AO8" s="11">
        <f>AJ8+AK8+AL8</f>
        <v>70</v>
      </c>
      <c r="AP8" s="12">
        <v>142</v>
      </c>
      <c r="AQ8" s="4">
        <v>1514.7</v>
      </c>
      <c r="AR8" s="17">
        <v>550</v>
      </c>
      <c r="AS8" s="3">
        <v>105</v>
      </c>
      <c r="AT8" s="3">
        <v>455</v>
      </c>
      <c r="AU8" s="3">
        <v>480</v>
      </c>
      <c r="AV8" s="3">
        <v>346</v>
      </c>
      <c r="AW8" s="3">
        <v>730</v>
      </c>
      <c r="AX8" s="3">
        <v>21000</v>
      </c>
      <c r="AY8" s="11"/>
    </row>
    <row r="9" spans="1:51" ht="19.5" customHeight="1" x14ac:dyDescent="0.25">
      <c r="A9" s="18" t="s">
        <v>88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5"/>
      <c r="Q9" s="12" t="s">
        <v>34</v>
      </c>
      <c r="R9" s="12" t="s">
        <v>32</v>
      </c>
      <c r="S9" s="12">
        <v>4</v>
      </c>
      <c r="T9" s="13">
        <v>5543</v>
      </c>
      <c r="U9" s="14">
        <v>80</v>
      </c>
      <c r="V9" s="14">
        <v>458</v>
      </c>
      <c r="W9" s="11">
        <v>394077</v>
      </c>
      <c r="X9" s="15" t="s">
        <v>13</v>
      </c>
      <c r="Y9" s="12">
        <v>10</v>
      </c>
      <c r="Z9" s="14">
        <v>43206.400000000001</v>
      </c>
      <c r="AA9" s="8">
        <v>10600.9</v>
      </c>
      <c r="AB9" s="8">
        <f t="shared" si="0"/>
        <v>7860.0999999999995</v>
      </c>
      <c r="AC9" s="8">
        <v>6909.9</v>
      </c>
      <c r="AD9" s="8">
        <v>3844.3</v>
      </c>
      <c r="AE9" s="8">
        <v>950.2</v>
      </c>
      <c r="AF9" s="12">
        <v>4</v>
      </c>
      <c r="AG9" s="12">
        <v>2</v>
      </c>
      <c r="AH9" s="12">
        <v>2</v>
      </c>
      <c r="AI9" s="12">
        <v>2</v>
      </c>
      <c r="AJ9" s="18">
        <v>26</v>
      </c>
      <c r="AK9" s="18">
        <v>44</v>
      </c>
      <c r="AL9" s="18">
        <v>18</v>
      </c>
      <c r="AM9" s="18">
        <v>10</v>
      </c>
      <c r="AN9" s="18">
        <v>4</v>
      </c>
      <c r="AO9" s="11">
        <f>AJ9+AK9+AL9+AM9</f>
        <v>98</v>
      </c>
      <c r="AP9" s="12">
        <v>350</v>
      </c>
      <c r="AQ9" s="4">
        <v>3187</v>
      </c>
      <c r="AR9" s="8">
        <v>1276</v>
      </c>
      <c r="AS9" s="3">
        <v>195.7</v>
      </c>
      <c r="AT9" s="3">
        <v>714</v>
      </c>
      <c r="AU9" s="3">
        <v>870</v>
      </c>
      <c r="AV9" s="3">
        <v>686</v>
      </c>
      <c r="AW9" s="3">
        <v>616</v>
      </c>
      <c r="AX9" s="3">
        <v>31600</v>
      </c>
      <c r="AY9" s="11"/>
    </row>
    <row r="10" spans="1:51" ht="19.5" customHeight="1" x14ac:dyDescent="0.25">
      <c r="A10" s="18" t="s">
        <v>89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5"/>
      <c r="Q10" s="12" t="s">
        <v>33</v>
      </c>
      <c r="R10" s="12" t="s">
        <v>32</v>
      </c>
      <c r="S10" s="12">
        <v>8</v>
      </c>
      <c r="T10" s="13">
        <v>9240</v>
      </c>
      <c r="U10" s="14">
        <v>120</v>
      </c>
      <c r="V10" s="14">
        <v>907.9</v>
      </c>
      <c r="W10" s="11">
        <v>394077</v>
      </c>
      <c r="X10" s="15" t="s">
        <v>12</v>
      </c>
      <c r="Y10" s="12">
        <v>15</v>
      </c>
      <c r="Z10" s="14">
        <v>77265.5</v>
      </c>
      <c r="AA10" s="8">
        <v>19222.400000000001</v>
      </c>
      <c r="AB10" s="8">
        <f t="shared" si="0"/>
        <v>15873</v>
      </c>
      <c r="AC10" s="8">
        <v>13353.3</v>
      </c>
      <c r="AD10" s="8">
        <v>7140.6</v>
      </c>
      <c r="AE10" s="8">
        <v>2519.6999999999998</v>
      </c>
      <c r="AF10" s="12">
        <v>15</v>
      </c>
      <c r="AG10" s="12">
        <v>2</v>
      </c>
      <c r="AH10" s="12">
        <v>4</v>
      </c>
      <c r="AI10" s="12">
        <v>2</v>
      </c>
      <c r="AJ10" s="18">
        <v>82</v>
      </c>
      <c r="AK10" s="18">
        <v>54</v>
      </c>
      <c r="AL10" s="18">
        <v>58</v>
      </c>
      <c r="AM10" s="18"/>
      <c r="AN10" s="18">
        <v>13</v>
      </c>
      <c r="AO10" s="11">
        <f>AJ10+AK10+AL10</f>
        <v>194</v>
      </c>
      <c r="AP10" s="12">
        <f>612+36</f>
        <v>648</v>
      </c>
      <c r="AQ10" s="4">
        <v>6148</v>
      </c>
      <c r="AR10" s="17">
        <v>1094</v>
      </c>
      <c r="AS10" s="3">
        <v>261.89999999999998</v>
      </c>
      <c r="AT10" s="3">
        <v>1216.2</v>
      </c>
      <c r="AU10" s="3">
        <v>1318</v>
      </c>
      <c r="AV10" s="3">
        <v>925</v>
      </c>
      <c r="AW10" s="3">
        <v>1740</v>
      </c>
      <c r="AX10" s="3">
        <v>41800</v>
      </c>
      <c r="AY10" s="11"/>
    </row>
    <row r="11" spans="1:51" ht="19.5" customHeight="1" x14ac:dyDescent="0.25">
      <c r="A11" s="18" t="s">
        <v>90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5" t="s">
        <v>99</v>
      </c>
      <c r="Q11" s="12" t="s">
        <v>31</v>
      </c>
      <c r="R11" s="12" t="s">
        <v>32</v>
      </c>
      <c r="S11" s="31">
        <v>3</v>
      </c>
      <c r="T11" s="13">
        <v>3381</v>
      </c>
      <c r="U11" s="14">
        <v>52</v>
      </c>
      <c r="V11" s="14">
        <v>304.2</v>
      </c>
      <c r="W11" s="11">
        <v>394068</v>
      </c>
      <c r="X11" s="19" t="s">
        <v>11</v>
      </c>
      <c r="Y11" s="12">
        <v>13</v>
      </c>
      <c r="Z11" s="14">
        <v>22363</v>
      </c>
      <c r="AA11" s="8">
        <v>5646.3</v>
      </c>
      <c r="AB11" s="8">
        <f t="shared" si="0"/>
        <v>3887.4999999999995</v>
      </c>
      <c r="AC11" s="8">
        <f>3885.6-57.4-40.3</f>
        <v>3787.8999999999996</v>
      </c>
      <c r="AD11" s="8">
        <v>2210.1</v>
      </c>
      <c r="AE11" s="8">
        <f>58.4+41.2</f>
        <v>99.6</v>
      </c>
      <c r="AF11" s="12">
        <v>2</v>
      </c>
      <c r="AG11" s="12">
        <v>1</v>
      </c>
      <c r="AH11" s="12">
        <v>2</v>
      </c>
      <c r="AI11" s="12">
        <v>1</v>
      </c>
      <c r="AJ11" s="11">
        <v>26</v>
      </c>
      <c r="AK11" s="11">
        <v>24</v>
      </c>
      <c r="AL11" s="11">
        <v>13</v>
      </c>
      <c r="AM11" s="11"/>
      <c r="AN11" s="11">
        <v>0</v>
      </c>
      <c r="AO11" s="11">
        <f>AJ11+AK11+AL11</f>
        <v>63</v>
      </c>
      <c r="AP11" s="12">
        <v>206</v>
      </c>
      <c r="AQ11" s="29">
        <v>2433.9</v>
      </c>
      <c r="AR11" s="8">
        <v>559.70000000000005</v>
      </c>
      <c r="AS11" s="3">
        <v>100.5</v>
      </c>
      <c r="AT11" s="3">
        <v>444</v>
      </c>
      <c r="AU11" s="3">
        <v>553</v>
      </c>
      <c r="AV11" s="3">
        <v>336</v>
      </c>
      <c r="AW11" s="3">
        <v>468</v>
      </c>
      <c r="AX11" s="3">
        <v>18000</v>
      </c>
      <c r="AY11" s="11"/>
    </row>
    <row r="12" spans="1:51" ht="19.5" customHeight="1" x14ac:dyDescent="0.25">
      <c r="A12" s="18" t="s">
        <v>91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5" t="s">
        <v>98</v>
      </c>
      <c r="Q12" s="12" t="s">
        <v>31</v>
      </c>
      <c r="R12" s="12" t="s">
        <v>32</v>
      </c>
      <c r="S12" s="32"/>
      <c r="T12" s="13">
        <v>5754</v>
      </c>
      <c r="U12" s="14">
        <v>104</v>
      </c>
      <c r="V12" s="14">
        <v>449.2</v>
      </c>
      <c r="W12" s="11">
        <v>394068</v>
      </c>
      <c r="X12" s="19" t="s">
        <v>11</v>
      </c>
      <c r="Y12" s="12">
        <v>13</v>
      </c>
      <c r="Z12" s="14">
        <v>35165</v>
      </c>
      <c r="AA12" s="8">
        <v>8444.7999999999993</v>
      </c>
      <c r="AB12" s="8">
        <f t="shared" si="0"/>
        <v>6081.1</v>
      </c>
      <c r="AC12" s="8">
        <v>5603.8</v>
      </c>
      <c r="AD12" s="8">
        <v>2590.6</v>
      </c>
      <c r="AE12" s="8">
        <v>477.3</v>
      </c>
      <c r="AF12" s="12">
        <v>4</v>
      </c>
      <c r="AG12" s="12">
        <v>2</v>
      </c>
      <c r="AH12" s="12">
        <v>4</v>
      </c>
      <c r="AI12" s="12">
        <v>2</v>
      </c>
      <c r="AJ12" s="11">
        <v>48</v>
      </c>
      <c r="AK12" s="11">
        <v>48</v>
      </c>
      <c r="AL12" s="11">
        <v>0</v>
      </c>
      <c r="AM12" s="11"/>
      <c r="AN12" s="11">
        <v>4</v>
      </c>
      <c r="AO12" s="11">
        <f t="shared" ref="AO12:AO17" si="1">AJ12+AK12+AL12</f>
        <v>96</v>
      </c>
      <c r="AP12" s="12">
        <f>208+8</f>
        <v>216</v>
      </c>
      <c r="AQ12" s="30"/>
      <c r="AR12" s="8">
        <v>886.2</v>
      </c>
      <c r="AS12" s="3">
        <v>172.1</v>
      </c>
      <c r="AT12" s="3">
        <v>654</v>
      </c>
      <c r="AU12" s="3">
        <v>670</v>
      </c>
      <c r="AV12" s="3">
        <v>611</v>
      </c>
      <c r="AW12" s="3">
        <v>568</v>
      </c>
      <c r="AX12" s="3">
        <v>30800</v>
      </c>
      <c r="AY12" s="11"/>
    </row>
    <row r="13" spans="1:51" ht="19.5" customHeight="1" x14ac:dyDescent="0.25">
      <c r="A13" s="18" t="s">
        <v>92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5"/>
      <c r="Q13" s="12" t="s">
        <v>37</v>
      </c>
      <c r="R13" s="12" t="s">
        <v>32</v>
      </c>
      <c r="S13" s="12">
        <v>3</v>
      </c>
      <c r="T13" s="13">
        <v>3733</v>
      </c>
      <c r="U13" s="14">
        <v>52</v>
      </c>
      <c r="V13" s="14">
        <v>280.8</v>
      </c>
      <c r="W13" s="11">
        <v>394068</v>
      </c>
      <c r="X13" s="19" t="s">
        <v>15</v>
      </c>
      <c r="Y13" s="12">
        <v>13</v>
      </c>
      <c r="Z13" s="14">
        <v>23583.74</v>
      </c>
      <c r="AA13" s="8">
        <v>5740.5</v>
      </c>
      <c r="AB13" s="8">
        <f t="shared" si="0"/>
        <v>3923</v>
      </c>
      <c r="AC13" s="8">
        <v>3612.5</v>
      </c>
      <c r="AD13" s="8">
        <v>2057.6999999999998</v>
      </c>
      <c r="AE13" s="8">
        <v>310.5</v>
      </c>
      <c r="AF13" s="12">
        <v>2</v>
      </c>
      <c r="AG13" s="12">
        <v>1</v>
      </c>
      <c r="AH13" s="12">
        <v>2</v>
      </c>
      <c r="AI13" s="12">
        <v>1</v>
      </c>
      <c r="AJ13" s="11">
        <v>24</v>
      </c>
      <c r="AK13" s="11">
        <v>24</v>
      </c>
      <c r="AL13" s="11">
        <v>12</v>
      </c>
      <c r="AM13" s="11"/>
      <c r="AN13" s="11">
        <v>2</v>
      </c>
      <c r="AO13" s="11">
        <f t="shared" si="1"/>
        <v>60</v>
      </c>
      <c r="AP13" s="12">
        <f>192+4</f>
        <v>196</v>
      </c>
      <c r="AQ13" s="21">
        <f>1689-85+85*0.6</f>
        <v>1655</v>
      </c>
      <c r="AR13" s="8">
        <v>370</v>
      </c>
      <c r="AS13" s="3">
        <v>102.1</v>
      </c>
      <c r="AT13" s="3">
        <v>448</v>
      </c>
      <c r="AU13" s="3">
        <v>578</v>
      </c>
      <c r="AV13" s="3">
        <v>340</v>
      </c>
      <c r="AW13" s="3">
        <v>440</v>
      </c>
      <c r="AX13" s="3">
        <v>18000</v>
      </c>
      <c r="AY13" s="11"/>
    </row>
    <row r="14" spans="1:51" ht="19.5" customHeight="1" x14ac:dyDescent="0.25">
      <c r="A14" s="18" t="s">
        <v>93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5"/>
      <c r="Q14" s="12" t="s">
        <v>35</v>
      </c>
      <c r="R14" s="12" t="s">
        <v>32</v>
      </c>
      <c r="S14" s="12">
        <v>6</v>
      </c>
      <c r="T14" s="13">
        <v>8120</v>
      </c>
      <c r="U14" s="14">
        <v>240</v>
      </c>
      <c r="V14" s="14">
        <v>1001</v>
      </c>
      <c r="W14" s="11">
        <v>394016</v>
      </c>
      <c r="X14" s="19" t="s">
        <v>39</v>
      </c>
      <c r="Y14" s="12">
        <v>13</v>
      </c>
      <c r="Z14" s="14">
        <v>67906.12</v>
      </c>
      <c r="AA14" s="8">
        <v>18219</v>
      </c>
      <c r="AB14" s="8">
        <f t="shared" si="0"/>
        <v>12586</v>
      </c>
      <c r="AC14" s="8">
        <v>12416.3</v>
      </c>
      <c r="AD14" s="8">
        <v>6167.8</v>
      </c>
      <c r="AE14" s="8">
        <v>169.7</v>
      </c>
      <c r="AF14" s="12">
        <v>2</v>
      </c>
      <c r="AG14" s="12">
        <v>4</v>
      </c>
      <c r="AH14" s="12">
        <v>8</v>
      </c>
      <c r="AI14" s="12">
        <v>4</v>
      </c>
      <c r="AJ14" s="11">
        <v>89</v>
      </c>
      <c r="AK14" s="11">
        <v>102</v>
      </c>
      <c r="AL14" s="11">
        <v>14</v>
      </c>
      <c r="AM14" s="11"/>
      <c r="AN14" s="11">
        <v>2</v>
      </c>
      <c r="AO14" s="11">
        <v>205</v>
      </c>
      <c r="AP14" s="12">
        <v>616</v>
      </c>
      <c r="AQ14" s="21">
        <v>3800</v>
      </c>
      <c r="AR14" s="8">
        <v>1380</v>
      </c>
      <c r="AS14" s="3">
        <v>280</v>
      </c>
      <c r="AT14" s="3">
        <v>1744</v>
      </c>
      <c r="AU14" s="3">
        <v>1580</v>
      </c>
      <c r="AV14" s="3">
        <v>1541</v>
      </c>
      <c r="AW14" s="3">
        <v>1590</v>
      </c>
      <c r="AX14" s="3">
        <v>60200</v>
      </c>
      <c r="AY14" s="11"/>
    </row>
    <row r="15" spans="1:51" ht="19.5" customHeight="1" x14ac:dyDescent="0.25">
      <c r="A15" s="18" t="s">
        <v>94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5"/>
      <c r="Q15" s="12" t="s">
        <v>38</v>
      </c>
      <c r="R15" s="12" t="s">
        <v>32</v>
      </c>
      <c r="S15" s="12">
        <v>3</v>
      </c>
      <c r="T15" s="13">
        <v>6990</v>
      </c>
      <c r="U15" s="14">
        <v>156</v>
      </c>
      <c r="V15" s="14">
        <v>901</v>
      </c>
      <c r="W15" s="11">
        <v>394016</v>
      </c>
      <c r="X15" s="15" t="s">
        <v>14</v>
      </c>
      <c r="Y15" s="12">
        <v>13</v>
      </c>
      <c r="Z15" s="14">
        <v>58662</v>
      </c>
      <c r="AA15" s="8">
        <v>14439.1</v>
      </c>
      <c r="AB15" s="8">
        <f t="shared" si="0"/>
        <v>9983.1</v>
      </c>
      <c r="AC15" s="8">
        <v>9939.1</v>
      </c>
      <c r="AD15" s="8">
        <v>5044.2</v>
      </c>
      <c r="AE15" s="8">
        <v>44</v>
      </c>
      <c r="AF15" s="12">
        <v>1</v>
      </c>
      <c r="AG15" s="12">
        <v>3</v>
      </c>
      <c r="AH15" s="12">
        <v>6</v>
      </c>
      <c r="AI15" s="12">
        <v>3</v>
      </c>
      <c r="AJ15" s="18">
        <v>77</v>
      </c>
      <c r="AK15" s="18">
        <v>78</v>
      </c>
      <c r="AL15" s="18">
        <v>13</v>
      </c>
      <c r="AM15" s="18"/>
      <c r="AN15" s="18">
        <v>1</v>
      </c>
      <c r="AO15" s="11">
        <f t="shared" si="1"/>
        <v>168</v>
      </c>
      <c r="AP15" s="12">
        <f>518+2</f>
        <v>520</v>
      </c>
      <c r="AQ15" s="4">
        <f>2456.2-322+626*0.6</f>
        <v>2509.7999999999997</v>
      </c>
      <c r="AR15" s="8">
        <v>1198</v>
      </c>
      <c r="AS15" s="3">
        <v>195.9</v>
      </c>
      <c r="AT15" s="3">
        <v>1216.7</v>
      </c>
      <c r="AU15" s="3">
        <v>1432</v>
      </c>
      <c r="AV15" s="3">
        <v>760</v>
      </c>
      <c r="AW15" s="3">
        <v>1369</v>
      </c>
      <c r="AX15" s="3">
        <v>48600</v>
      </c>
      <c r="AY15" s="11"/>
    </row>
    <row r="16" spans="1:51" ht="19.5" customHeight="1" x14ac:dyDescent="0.25">
      <c r="A16" s="18" t="s">
        <v>95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5"/>
      <c r="Q16" s="12" t="s">
        <v>31</v>
      </c>
      <c r="R16" s="12" t="s">
        <v>32</v>
      </c>
      <c r="S16" s="12">
        <v>3</v>
      </c>
      <c r="T16" s="13">
        <v>6948</v>
      </c>
      <c r="U16" s="14">
        <v>156</v>
      </c>
      <c r="V16" s="14">
        <v>859</v>
      </c>
      <c r="W16" s="11">
        <v>394016</v>
      </c>
      <c r="X16" s="19" t="s">
        <v>26</v>
      </c>
      <c r="Y16" s="12">
        <v>13</v>
      </c>
      <c r="Z16" s="14">
        <v>55575.54</v>
      </c>
      <c r="AA16" s="8">
        <v>13566.9</v>
      </c>
      <c r="AB16" s="8">
        <f t="shared" si="0"/>
        <v>9272.7999999999993</v>
      </c>
      <c r="AC16" s="8">
        <v>9272.7999999999993</v>
      </c>
      <c r="AD16" s="8">
        <v>4775.3</v>
      </c>
      <c r="AE16" s="8">
        <v>0</v>
      </c>
      <c r="AF16" s="12">
        <v>0</v>
      </c>
      <c r="AG16" s="12">
        <v>3</v>
      </c>
      <c r="AH16" s="12">
        <v>6</v>
      </c>
      <c r="AI16" s="12">
        <v>3</v>
      </c>
      <c r="AJ16" s="18">
        <v>61</v>
      </c>
      <c r="AK16" s="18">
        <v>63</v>
      </c>
      <c r="AL16" s="18">
        <v>24</v>
      </c>
      <c r="AM16" s="18"/>
      <c r="AN16" s="18">
        <v>0</v>
      </c>
      <c r="AO16" s="11">
        <f t="shared" si="1"/>
        <v>148</v>
      </c>
      <c r="AP16" s="12">
        <v>470</v>
      </c>
      <c r="AQ16" s="4">
        <f>(1981.8+1049.2*0.6)</f>
        <v>2611.3199999999997</v>
      </c>
      <c r="AR16" s="8">
        <v>1116</v>
      </c>
      <c r="AS16" s="3">
        <v>185.8</v>
      </c>
      <c r="AT16" s="3">
        <v>1044</v>
      </c>
      <c r="AU16" s="3">
        <v>1222</v>
      </c>
      <c r="AV16" s="3">
        <v>698</v>
      </c>
      <c r="AW16" s="3">
        <v>1084</v>
      </c>
      <c r="AX16" s="3">
        <v>44600</v>
      </c>
      <c r="AY16" s="11"/>
    </row>
    <row r="17" spans="1:51" ht="19.5" customHeight="1" x14ac:dyDescent="0.25">
      <c r="A17" s="18" t="s">
        <v>96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5"/>
      <c r="Q17" s="12" t="s">
        <v>35</v>
      </c>
      <c r="R17" s="12" t="s">
        <v>32</v>
      </c>
      <c r="S17" s="12">
        <v>3</v>
      </c>
      <c r="T17" s="13">
        <v>5650</v>
      </c>
      <c r="U17" s="14">
        <v>130</v>
      </c>
      <c r="V17" s="14">
        <v>790.1</v>
      </c>
      <c r="W17" s="11"/>
      <c r="X17" s="19" t="s">
        <v>41</v>
      </c>
      <c r="Y17" s="22" t="s">
        <v>42</v>
      </c>
      <c r="Z17" s="14">
        <v>48905.85</v>
      </c>
      <c r="AA17" s="8">
        <v>12079.2</v>
      </c>
      <c r="AB17" s="8">
        <f t="shared" si="0"/>
        <v>8096.4</v>
      </c>
      <c r="AC17" s="8">
        <v>8058</v>
      </c>
      <c r="AD17" s="8">
        <v>4280.3999999999996</v>
      </c>
      <c r="AE17" s="8">
        <v>38.4</v>
      </c>
      <c r="AF17" s="12">
        <v>1</v>
      </c>
      <c r="AG17" s="12">
        <v>3</v>
      </c>
      <c r="AH17" s="12">
        <v>5</v>
      </c>
      <c r="AI17" s="12">
        <v>3</v>
      </c>
      <c r="AJ17" s="18">
        <v>61</v>
      </c>
      <c r="AK17" s="18">
        <v>56</v>
      </c>
      <c r="AL17" s="18">
        <v>18</v>
      </c>
      <c r="AM17" s="18"/>
      <c r="AN17" s="18">
        <v>1</v>
      </c>
      <c r="AO17" s="11">
        <f t="shared" si="1"/>
        <v>135</v>
      </c>
      <c r="AP17" s="12">
        <v>394</v>
      </c>
      <c r="AQ17" s="4">
        <v>5480</v>
      </c>
      <c r="AR17" s="8">
        <v>1198</v>
      </c>
      <c r="AS17" s="3">
        <v>262</v>
      </c>
      <c r="AT17" s="3">
        <v>1414</v>
      </c>
      <c r="AU17" s="3">
        <v>1450</v>
      </c>
      <c r="AV17" s="3">
        <v>1480</v>
      </c>
      <c r="AW17" s="3">
        <v>1554</v>
      </c>
      <c r="AX17" s="3">
        <v>54500</v>
      </c>
      <c r="AY17" s="11">
        <v>113.8</v>
      </c>
    </row>
    <row r="18" spans="1:51" ht="16.5" customHeight="1" x14ac:dyDescent="0.25">
      <c r="A18" s="23" t="s">
        <v>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6"/>
      <c r="R18" s="16"/>
      <c r="S18" s="16"/>
      <c r="T18" s="24"/>
      <c r="U18" s="25"/>
      <c r="V18" s="25"/>
      <c r="W18" s="23"/>
      <c r="X18" s="23"/>
      <c r="Y18" s="23"/>
      <c r="Z18" s="26">
        <f t="shared" ref="Z18:AD18" si="2">SUM(Z5:Z17)</f>
        <v>664711.15</v>
      </c>
      <c r="AA18" s="16">
        <f t="shared" si="2"/>
        <v>164041.20000000001</v>
      </c>
      <c r="AB18" s="16">
        <f t="shared" si="2"/>
        <v>119762.23000000001</v>
      </c>
      <c r="AC18" s="16">
        <f t="shared" si="2"/>
        <v>112667.53000000001</v>
      </c>
      <c r="AD18" s="16">
        <f t="shared" si="2"/>
        <v>58299.199999999997</v>
      </c>
      <c r="AE18" s="16">
        <f>SUM(AE5:AE17)</f>
        <v>7094.7</v>
      </c>
      <c r="AF18" s="27">
        <f>SUM(AF5:AF17)</f>
        <v>44</v>
      </c>
      <c r="AG18" s="27">
        <f>SUM(AG5:AG17)</f>
        <v>32</v>
      </c>
      <c r="AH18" s="27">
        <f>SUM(AH5:AH17)</f>
        <v>61</v>
      </c>
      <c r="AI18" s="16">
        <f>SUM(AI5:AI17)</f>
        <v>32</v>
      </c>
      <c r="AJ18" s="23"/>
      <c r="AK18" s="23"/>
      <c r="AL18" s="23"/>
      <c r="AM18" s="23"/>
      <c r="AN18" s="23">
        <f t="shared" ref="AN18:AS18" si="3">SUM(AN5:AN17)</f>
        <v>38</v>
      </c>
      <c r="AO18" s="23">
        <f t="shared" si="3"/>
        <v>1753</v>
      </c>
      <c r="AP18" s="28">
        <f t="shared" si="3"/>
        <v>5348</v>
      </c>
      <c r="AQ18" s="16">
        <f t="shared" si="3"/>
        <v>39070.42</v>
      </c>
      <c r="AR18" s="16">
        <f t="shared" si="3"/>
        <v>14307.3</v>
      </c>
      <c r="AS18" s="4">
        <f t="shared" si="3"/>
        <v>2625.9</v>
      </c>
      <c r="AT18" s="4">
        <f t="shared" ref="AT18:AY18" si="4">SUM(AT5:AT17)</f>
        <v>13232.900000000001</v>
      </c>
      <c r="AU18" s="4">
        <f t="shared" si="4"/>
        <v>13552</v>
      </c>
      <c r="AV18" s="4">
        <f t="shared" si="4"/>
        <v>11042.5</v>
      </c>
      <c r="AW18" s="4">
        <f t="shared" si="4"/>
        <v>14854</v>
      </c>
      <c r="AX18" s="4">
        <f t="shared" si="4"/>
        <v>529300</v>
      </c>
      <c r="AY18" s="4">
        <f t="shared" si="4"/>
        <v>113.8</v>
      </c>
    </row>
    <row r="19" spans="1:5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4"/>
      <c r="V19" s="14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"/>
      <c r="AR19" s="2"/>
      <c r="AS19" s="2"/>
      <c r="AT19" s="2"/>
      <c r="AU19" s="2"/>
      <c r="AV19" s="2"/>
      <c r="AW19" s="2"/>
      <c r="AX19" s="2"/>
      <c r="AY19" s="11"/>
    </row>
  </sheetData>
  <mergeCells count="16">
    <mergeCell ref="H5:H17"/>
    <mergeCell ref="I5:I17"/>
    <mergeCell ref="B5:B17"/>
    <mergeCell ref="J5:J17"/>
    <mergeCell ref="C5:C17"/>
    <mergeCell ref="D5:D17"/>
    <mergeCell ref="E5:E17"/>
    <mergeCell ref="F5:F17"/>
    <mergeCell ref="G5:G17"/>
    <mergeCell ref="K5:K17"/>
    <mergeCell ref="L5:L17"/>
    <mergeCell ref="M5:M17"/>
    <mergeCell ref="O5:O17"/>
    <mergeCell ref="AQ11:AQ12"/>
    <mergeCell ref="S11:S12"/>
    <mergeCell ref="N5:N17"/>
  </mergeCells>
  <pageMargins left="0.23622047244094491" right="3.937007874015748E-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</cp:lastModifiedBy>
  <cp:lastPrinted>2015-04-09T11:58:36Z</cp:lastPrinted>
  <dcterms:created xsi:type="dcterms:W3CDTF">2010-04-15T10:56:59Z</dcterms:created>
  <dcterms:modified xsi:type="dcterms:W3CDTF">2015-04-09T12:27:43Z</dcterms:modified>
</cp:coreProperties>
</file>