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/>
  </bookViews>
  <sheets>
    <sheet name="38а" sheetId="9" r:id="rId1"/>
    <sheet name="38б" sheetId="8" r:id="rId2"/>
    <sheet name="48в" sheetId="5" r:id="rId3"/>
    <sheet name="21" sheetId="11" r:id="rId4"/>
    <sheet name="109а" sheetId="10" r:id="rId5"/>
    <sheet name="48" sheetId="7" r:id="rId6"/>
  </sheets>
  <calcPr calcId="145621"/>
</workbook>
</file>

<file path=xl/calcChain.xml><?xml version="1.0" encoding="utf-8"?>
<calcChain xmlns="http://schemas.openxmlformats.org/spreadsheetml/2006/main">
  <c r="C11" i="7" l="1"/>
  <c r="C13" i="7"/>
  <c r="C12" i="7"/>
  <c r="C10" i="7"/>
  <c r="C7" i="7"/>
  <c r="C13" i="5"/>
  <c r="C7" i="5"/>
  <c r="C12" i="5"/>
  <c r="C11" i="5"/>
  <c r="C10" i="5"/>
  <c r="C13" i="10" l="1"/>
  <c r="C12" i="10"/>
  <c r="C11" i="10"/>
  <c r="C10" i="10"/>
  <c r="C7" i="10"/>
  <c r="C7" i="11"/>
  <c r="C13" i="11"/>
  <c r="C12" i="11"/>
  <c r="C11" i="11"/>
  <c r="C10" i="11"/>
  <c r="C14" i="8"/>
  <c r="C13" i="8"/>
  <c r="C12" i="8"/>
  <c r="C11" i="8"/>
  <c r="C10" i="8"/>
  <c r="C13" i="9"/>
  <c r="C12" i="9"/>
  <c r="C11" i="9"/>
  <c r="C10" i="9"/>
  <c r="C9" i="11" l="1"/>
  <c r="C15" i="11" s="1"/>
  <c r="C9" i="9"/>
  <c r="C15" i="9" l="1"/>
  <c r="C9" i="10"/>
  <c r="C15" i="10" s="1"/>
  <c r="C9" i="7"/>
  <c r="C15" i="7" s="1"/>
  <c r="C9" i="5"/>
  <c r="C15" i="5" s="1"/>
  <c r="C9" i="8" l="1"/>
  <c r="C15" i="8" s="1"/>
</calcChain>
</file>

<file path=xl/sharedStrings.xml><?xml version="1.0" encoding="utf-8"?>
<sst xmlns="http://schemas.openxmlformats.org/spreadsheetml/2006/main" count="82" uniqueCount="21">
  <si>
    <t>статьи затрат</t>
  </si>
  <si>
    <t>Расходы, всего</t>
  </si>
  <si>
    <t>Канцелярские и почтовые расходы, услуги связи, транспортные расходы</t>
  </si>
  <si>
    <t>Оплата труда с начислениями, оплата услуг Банка, услуг ИВЦ</t>
  </si>
  <si>
    <t xml:space="preserve">на содержание и техническое обслуживание жилого дома </t>
  </si>
  <si>
    <t>Информация о расходовании денежных средств ООО "УК "Стэл" за 2011г.</t>
  </si>
  <si>
    <t>по адресу: г.Воронеж, ул. Вл. Невского, 48В</t>
  </si>
  <si>
    <t>Доплата за коммунальные услуги</t>
  </si>
  <si>
    <t>ДОХОДЫ:</t>
  </si>
  <si>
    <t>по адресу: г.Воронеж, ул. Хользунова, 48</t>
  </si>
  <si>
    <t>по адресу: г.Воронеж, ул. Вл. Невского, 38б</t>
  </si>
  <si>
    <t>по адресу: г.Воронеж, ул. Вл. Невского, 38а</t>
  </si>
  <si>
    <t>ДОХОДЫ: поступления от населения</t>
  </si>
  <si>
    <t>по адресу: г.Воронеж, ул. Московский пр-кт, д. 109а</t>
  </si>
  <si>
    <t xml:space="preserve">ДОХОДЫ: поступления </t>
  </si>
  <si>
    <t xml:space="preserve">Расходные материалы, инвентарь, спецодежда, электроизмерительные работы, ремонтноэксплуатационные, содержание служебного помещения </t>
  </si>
  <si>
    <t>Аварийное обслуживание, амортизационные начисления,страхование лифтов, налоги, юридические услуги</t>
  </si>
  <si>
    <t>Задолженность за населением на 01.01.2012г.</t>
  </si>
  <si>
    <t>2011 год</t>
  </si>
  <si>
    <t>финансовый результат 2011г.</t>
  </si>
  <si>
    <t>по адресу: г.Воронеж, ул. 60 Армии,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</si>
</sst>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name val="Arial"/>
      <family val="2"/>
      <charset val="204"/>
    </font>
    <font>
      <b/>
      <sz val="12"/>
      <color indexed="14"/>
      <name val="Arial"/>
      <family val="2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4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3" fontId="0" fillId="0" borderId="0" xfId="0" applyNumberFormat="1"/>
    <xf numFmtId="0" fontId="2" fillId="3" borderId="1" xfId="0" applyFont="1" applyFill="1" applyBorder="1" applyAlignment="1"/>
    <xf numFmtId="3" fontId="5" fillId="0" borderId="1" xfId="0" applyNumberFormat="1" applyFont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4" fillId="4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16" sqref="B16"/>
    </sheetView>
  </sheetViews>
  <sheetFormatPr defaultRowHeight="15" x14ac:dyDescent="0.25"/>
  <cols>
    <col min="1" max="1" width="4" customWidth="1"/>
    <col min="2" max="2" width="67.140625" customWidth="1"/>
    <col min="3" max="3" width="14.5703125" customWidth="1"/>
  </cols>
  <sheetData>
    <row r="1" spans="1:3" x14ac:dyDescent="0.25">
      <c r="A1" s="25" t="s">
        <v>5</v>
      </c>
      <c r="B1" s="25"/>
      <c r="C1" s="25"/>
    </row>
    <row r="2" spans="1:3" ht="15.75" x14ac:dyDescent="0.25">
      <c r="A2" s="1" t="s">
        <v>4</v>
      </c>
      <c r="C2" s="2"/>
    </row>
    <row r="3" spans="1:3" ht="15.75" x14ac:dyDescent="0.25">
      <c r="A3" t="s">
        <v>11</v>
      </c>
      <c r="C3" s="2"/>
    </row>
    <row r="4" spans="1:3" ht="15.75" x14ac:dyDescent="0.25">
      <c r="B4" s="16"/>
      <c r="C4" s="2"/>
    </row>
    <row r="5" spans="1:3" ht="15.75" x14ac:dyDescent="0.25">
      <c r="B5" s="7" t="s">
        <v>0</v>
      </c>
      <c r="C5" s="10" t="s">
        <v>18</v>
      </c>
    </row>
    <row r="6" spans="1:3" x14ac:dyDescent="0.25">
      <c r="B6" s="4"/>
      <c r="C6" s="8"/>
    </row>
    <row r="7" spans="1:3" ht="15.75" x14ac:dyDescent="0.25">
      <c r="B7" s="13" t="s">
        <v>12</v>
      </c>
      <c r="C7" s="6">
        <v>1082738.1499999999</v>
      </c>
    </row>
    <row r="8" spans="1:3" ht="15.75" x14ac:dyDescent="0.25">
      <c r="B8" s="18"/>
      <c r="C8" s="23"/>
    </row>
    <row r="9" spans="1:3" ht="15.75" x14ac:dyDescent="0.25">
      <c r="B9" s="13" t="s">
        <v>1</v>
      </c>
      <c r="C9" s="14">
        <f>SUM(C10:C14)</f>
        <v>1043703.55</v>
      </c>
    </row>
    <row r="10" spans="1:3" ht="17.25" customHeight="1" x14ac:dyDescent="0.25">
      <c r="B10" s="9" t="s">
        <v>3</v>
      </c>
      <c r="C10" s="24">
        <f>534995.4+141415.7+8226.1+53452.6</f>
        <v>738089.8</v>
      </c>
    </row>
    <row r="11" spans="1:3" ht="32.25" customHeight="1" x14ac:dyDescent="0.25">
      <c r="B11" s="9" t="s">
        <v>16</v>
      </c>
      <c r="C11" s="24">
        <f>31480.45+19246.2+31862.1+22320.3</f>
        <v>104909.05</v>
      </c>
    </row>
    <row r="12" spans="1:3" ht="48" customHeight="1" x14ac:dyDescent="0.25">
      <c r="B12" s="9" t="s">
        <v>15</v>
      </c>
      <c r="C12" s="24">
        <f>157553.6+28664.6</f>
        <v>186218.2</v>
      </c>
    </row>
    <row r="13" spans="1:3" ht="33" customHeight="1" x14ac:dyDescent="0.25">
      <c r="B13" s="9" t="s">
        <v>2</v>
      </c>
      <c r="C13" s="24">
        <f>4849+4217</f>
        <v>9066</v>
      </c>
    </row>
    <row r="14" spans="1:3" ht="15.75" x14ac:dyDescent="0.25">
      <c r="B14" s="9" t="s">
        <v>7</v>
      </c>
      <c r="C14" s="24">
        <v>5420.5</v>
      </c>
    </row>
    <row r="15" spans="1:3" ht="15.75" x14ac:dyDescent="0.25">
      <c r="B15" s="3" t="s">
        <v>19</v>
      </c>
      <c r="C15" s="5">
        <f>C7-C9</f>
        <v>39034.59999999986</v>
      </c>
    </row>
    <row r="16" spans="1:3" ht="15.75" x14ac:dyDescent="0.25">
      <c r="B16" s="9"/>
      <c r="C16" s="12"/>
    </row>
    <row r="19" spans="1:3" x14ac:dyDescent="0.25">
      <c r="B19" s="21" t="s">
        <v>17</v>
      </c>
      <c r="C19" s="22">
        <v>51357.2</v>
      </c>
    </row>
    <row r="20" spans="1:3" x14ac:dyDescent="0.25">
      <c r="A20" s="21"/>
      <c r="B20" s="21"/>
      <c r="C20" s="2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2" workbookViewId="0">
      <selection activeCell="B17" sqref="B17"/>
    </sheetView>
  </sheetViews>
  <sheetFormatPr defaultRowHeight="15" x14ac:dyDescent="0.25"/>
  <cols>
    <col min="1" max="1" width="3.5703125" customWidth="1"/>
    <col min="2" max="2" width="66.140625" customWidth="1"/>
    <col min="3" max="3" width="16.28515625" customWidth="1"/>
    <col min="4" max="4" width="11.28515625" customWidth="1"/>
  </cols>
  <sheetData>
    <row r="1" spans="1:3" x14ac:dyDescent="0.25">
      <c r="A1" s="25" t="s">
        <v>5</v>
      </c>
      <c r="B1" s="25"/>
      <c r="C1" s="25"/>
    </row>
    <row r="2" spans="1:3" ht="15.75" x14ac:dyDescent="0.25">
      <c r="A2" s="1" t="s">
        <v>4</v>
      </c>
      <c r="C2" s="2"/>
    </row>
    <row r="3" spans="1:3" ht="15.75" x14ac:dyDescent="0.25">
      <c r="A3" t="s">
        <v>10</v>
      </c>
      <c r="C3" s="2"/>
    </row>
    <row r="4" spans="1:3" ht="15.75" x14ac:dyDescent="0.25">
      <c r="B4" s="16"/>
      <c r="C4" s="2"/>
    </row>
    <row r="5" spans="1:3" ht="15.75" x14ac:dyDescent="0.25">
      <c r="B5" s="7" t="s">
        <v>0</v>
      </c>
      <c r="C5" s="10" t="s">
        <v>18</v>
      </c>
    </row>
    <row r="6" spans="1:3" x14ac:dyDescent="0.25">
      <c r="B6" s="4"/>
      <c r="C6" s="8"/>
    </row>
    <row r="7" spans="1:3" ht="15.75" x14ac:dyDescent="0.25">
      <c r="B7" s="13" t="s">
        <v>8</v>
      </c>
      <c r="C7" s="6">
        <v>1616471.63</v>
      </c>
    </row>
    <row r="8" spans="1:3" ht="15.75" x14ac:dyDescent="0.25">
      <c r="B8" s="18"/>
      <c r="C8" s="23"/>
    </row>
    <row r="9" spans="1:3" ht="15.75" x14ac:dyDescent="0.25">
      <c r="B9" s="13" t="s">
        <v>1</v>
      </c>
      <c r="C9" s="14">
        <f>SUM(C10:C14)</f>
        <v>1566730.95</v>
      </c>
    </row>
    <row r="10" spans="1:3" ht="16.5" customHeight="1" x14ac:dyDescent="0.25">
      <c r="B10" s="9" t="s">
        <v>3</v>
      </c>
      <c r="C10" s="24">
        <f>731536.9+193249.5+11963.9+77740</f>
        <v>1014490.3</v>
      </c>
    </row>
    <row r="11" spans="1:3" ht="30.75" customHeight="1" x14ac:dyDescent="0.25">
      <c r="B11" s="9" t="s">
        <v>16</v>
      </c>
      <c r="C11" s="24">
        <f>46339.3+32461.8+43078.15+27990.9</f>
        <v>149870.15</v>
      </c>
    </row>
    <row r="12" spans="1:3" ht="48" customHeight="1" x14ac:dyDescent="0.25">
      <c r="B12" s="9" t="s">
        <v>15</v>
      </c>
      <c r="C12" s="24">
        <f>339613.4+41688.7</f>
        <v>381302.10000000003</v>
      </c>
    </row>
    <row r="13" spans="1:3" ht="30.75" customHeight="1" x14ac:dyDescent="0.25">
      <c r="B13" s="9" t="s">
        <v>2</v>
      </c>
      <c r="C13" s="24">
        <f>7052.5+6132.5</f>
        <v>13185</v>
      </c>
    </row>
    <row r="14" spans="1:3" ht="15.75" x14ac:dyDescent="0.25">
      <c r="B14" s="9" t="s">
        <v>7</v>
      </c>
      <c r="C14" s="24">
        <f>7883.4</f>
        <v>7883.4</v>
      </c>
    </row>
    <row r="15" spans="1:3" ht="15.75" x14ac:dyDescent="0.25">
      <c r="B15" s="3" t="s">
        <v>19</v>
      </c>
      <c r="C15" s="5">
        <f>C7-C9</f>
        <v>49740.679999999935</v>
      </c>
    </row>
    <row r="16" spans="1:3" ht="15.75" x14ac:dyDescent="0.25">
      <c r="B16" s="9"/>
      <c r="C16" s="12"/>
    </row>
    <row r="19" spans="2:3" x14ac:dyDescent="0.25">
      <c r="B19" s="21" t="s">
        <v>17</v>
      </c>
      <c r="C19" s="22">
        <v>73480.399999999994</v>
      </c>
    </row>
    <row r="20" spans="2:3" x14ac:dyDescent="0.25">
      <c r="B20" s="21"/>
      <c r="C20" s="2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20" sqref="C20"/>
    </sheetView>
  </sheetViews>
  <sheetFormatPr defaultRowHeight="15" x14ac:dyDescent="0.25"/>
  <cols>
    <col min="1" max="1" width="2.85546875" customWidth="1"/>
    <col min="2" max="2" width="65.28515625" customWidth="1"/>
    <col min="3" max="3" width="16.7109375" customWidth="1"/>
    <col min="4" max="4" width="11.5703125" customWidth="1"/>
  </cols>
  <sheetData>
    <row r="1" spans="1:4" x14ac:dyDescent="0.25">
      <c r="A1" s="25" t="s">
        <v>5</v>
      </c>
      <c r="B1" s="25"/>
      <c r="C1" s="25"/>
    </row>
    <row r="2" spans="1:4" ht="15.75" x14ac:dyDescent="0.25">
      <c r="A2" s="1" t="s">
        <v>4</v>
      </c>
      <c r="C2" s="2"/>
    </row>
    <row r="3" spans="1:4" ht="15.75" x14ac:dyDescent="0.25">
      <c r="A3" t="s">
        <v>6</v>
      </c>
      <c r="C3" s="2"/>
    </row>
    <row r="4" spans="1:4" ht="15.75" x14ac:dyDescent="0.25">
      <c r="B4" s="16"/>
      <c r="C4" s="2"/>
    </row>
    <row r="5" spans="1:4" ht="15.75" x14ac:dyDescent="0.25">
      <c r="B5" s="7" t="s">
        <v>0</v>
      </c>
      <c r="C5" s="10" t="s">
        <v>18</v>
      </c>
    </row>
    <row r="6" spans="1:4" x14ac:dyDescent="0.25">
      <c r="B6" s="4"/>
      <c r="C6" s="8"/>
    </row>
    <row r="7" spans="1:4" ht="15.75" x14ac:dyDescent="0.25">
      <c r="B7" s="13" t="s">
        <v>8</v>
      </c>
      <c r="C7" s="19">
        <f>1211435.12+145868.81</f>
        <v>1357303.9300000002</v>
      </c>
    </row>
    <row r="8" spans="1:4" ht="15.75" x14ac:dyDescent="0.25">
      <c r="B8" s="18"/>
      <c r="C8" s="15"/>
    </row>
    <row r="9" spans="1:4" ht="15.75" x14ac:dyDescent="0.25">
      <c r="B9" s="13" t="s">
        <v>1</v>
      </c>
      <c r="C9" s="15">
        <f>SUM(C10:C14)</f>
        <v>1318404.9099999999</v>
      </c>
      <c r="D9" s="17"/>
    </row>
    <row r="10" spans="1:4" ht="15.75" customHeight="1" x14ac:dyDescent="0.25">
      <c r="B10" s="9" t="s">
        <v>3</v>
      </c>
      <c r="C10" s="12">
        <f>651337.3+171982.7+10284.8+66828.7</f>
        <v>900433.5</v>
      </c>
    </row>
    <row r="11" spans="1:4" ht="32.25" customHeight="1" x14ac:dyDescent="0.25">
      <c r="B11" s="9" t="s">
        <v>16</v>
      </c>
      <c r="C11" s="12">
        <f>39835.4+27905.4+36732.51+27062.4</f>
        <v>131535.71</v>
      </c>
    </row>
    <row r="12" spans="1:4" ht="45" customHeight="1" x14ac:dyDescent="0.25">
      <c r="B12" s="9" t="s">
        <v>15</v>
      </c>
      <c r="C12" s="12">
        <f>35837.1+232486.7</f>
        <v>268323.8</v>
      </c>
    </row>
    <row r="13" spans="1:4" ht="34.5" customHeight="1" x14ac:dyDescent="0.25">
      <c r="B13" s="9" t="s">
        <v>2</v>
      </c>
      <c r="C13" s="12">
        <f>6062.7+5272.3</f>
        <v>11335</v>
      </c>
    </row>
    <row r="14" spans="1:4" ht="17.25" customHeight="1" x14ac:dyDescent="0.25">
      <c r="B14" s="9" t="s">
        <v>7</v>
      </c>
      <c r="C14" s="12">
        <v>6776.9</v>
      </c>
    </row>
    <row r="15" spans="1:4" ht="19.5" customHeight="1" x14ac:dyDescent="0.25">
      <c r="B15" s="3" t="s">
        <v>19</v>
      </c>
      <c r="C15" s="11">
        <f>C7-C9</f>
        <v>38899.020000000251</v>
      </c>
    </row>
    <row r="16" spans="1:4" ht="15.75" x14ac:dyDescent="0.25">
      <c r="B16" s="9"/>
      <c r="C16" s="12"/>
    </row>
    <row r="19" spans="2:3" x14ac:dyDescent="0.25">
      <c r="B19" s="21" t="s">
        <v>17</v>
      </c>
      <c r="C19" s="22">
        <v>183889.8</v>
      </c>
    </row>
    <row r="20" spans="2:3" x14ac:dyDescent="0.25">
      <c r="B20" s="21"/>
      <c r="C20" s="2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4" sqref="B14"/>
    </sheetView>
  </sheetViews>
  <sheetFormatPr defaultRowHeight="15" x14ac:dyDescent="0.25"/>
  <cols>
    <col min="1" max="1" width="4.5703125" customWidth="1"/>
    <col min="2" max="2" width="66" customWidth="1"/>
    <col min="3" max="3" width="18.42578125" customWidth="1"/>
  </cols>
  <sheetData>
    <row r="1" spans="1:3" x14ac:dyDescent="0.25">
      <c r="A1" s="25" t="s">
        <v>5</v>
      </c>
      <c r="B1" s="25"/>
      <c r="C1" s="25"/>
    </row>
    <row r="2" spans="1:3" ht="15.75" x14ac:dyDescent="0.25">
      <c r="A2" s="1" t="s">
        <v>4</v>
      </c>
      <c r="C2" s="2"/>
    </row>
    <row r="3" spans="1:3" ht="15.75" x14ac:dyDescent="0.25">
      <c r="A3" t="s">
        <v>20</v>
      </c>
      <c r="C3" s="2"/>
    </row>
    <row r="4" spans="1:3" ht="15.75" x14ac:dyDescent="0.25">
      <c r="B4" s="16"/>
      <c r="C4" s="2"/>
    </row>
    <row r="5" spans="1:3" ht="15.75" x14ac:dyDescent="0.25">
      <c r="B5" s="7" t="s">
        <v>0</v>
      </c>
      <c r="C5" s="10" t="s">
        <v>18</v>
      </c>
    </row>
    <row r="6" spans="1:3" x14ac:dyDescent="0.25">
      <c r="B6" s="4"/>
      <c r="C6" s="8"/>
    </row>
    <row r="7" spans="1:3" ht="15.75" x14ac:dyDescent="0.25">
      <c r="B7" s="13" t="s">
        <v>8</v>
      </c>
      <c r="C7" s="19">
        <f>251262.58+13789.43</f>
        <v>265052.01</v>
      </c>
    </row>
    <row r="8" spans="1:3" ht="15.75" x14ac:dyDescent="0.25">
      <c r="B8" s="18"/>
      <c r="C8" s="15"/>
    </row>
    <row r="9" spans="1:3" ht="15.75" x14ac:dyDescent="0.25">
      <c r="B9" s="13" t="s">
        <v>1</v>
      </c>
      <c r="C9" s="15">
        <f>SUM(C10:C14)</f>
        <v>326868.74</v>
      </c>
    </row>
    <row r="10" spans="1:3" ht="20.25" customHeight="1" x14ac:dyDescent="0.25">
      <c r="B10" s="9" t="s">
        <v>3</v>
      </c>
      <c r="C10" s="12">
        <f>150684.4+39500.3+3842.1+17598.5</f>
        <v>211625.30000000002</v>
      </c>
    </row>
    <row r="11" spans="1:3" ht="36" customHeight="1" x14ac:dyDescent="0.25">
      <c r="B11" s="9" t="s">
        <v>16</v>
      </c>
      <c r="C11" s="12">
        <f>6886.5+16550.24+8234</f>
        <v>31670.74</v>
      </c>
    </row>
    <row r="12" spans="1:3" ht="46.5" customHeight="1" x14ac:dyDescent="0.25">
      <c r="B12" s="9" t="s">
        <v>15</v>
      </c>
      <c r="C12" s="12">
        <f>10185.3+70461.1</f>
        <v>80646.400000000009</v>
      </c>
    </row>
    <row r="13" spans="1:3" ht="34.5" customHeight="1" x14ac:dyDescent="0.25">
      <c r="B13" s="9" t="s">
        <v>2</v>
      </c>
      <c r="C13" s="12">
        <f>1755.7+1170.6</f>
        <v>2926.3</v>
      </c>
    </row>
    <row r="14" spans="1:3" ht="24" customHeight="1" x14ac:dyDescent="0.25">
      <c r="B14" s="9"/>
      <c r="C14" s="12">
        <v>0</v>
      </c>
    </row>
    <row r="15" spans="1:3" ht="21.75" customHeight="1" x14ac:dyDescent="0.25">
      <c r="B15" s="3" t="s">
        <v>19</v>
      </c>
      <c r="C15" s="11">
        <f>C7-C9</f>
        <v>-61816.729999999981</v>
      </c>
    </row>
    <row r="16" spans="1:3" ht="15.75" x14ac:dyDescent="0.25">
      <c r="B16" s="9"/>
      <c r="C16" s="12"/>
    </row>
    <row r="19" spans="2:3" x14ac:dyDescent="0.25">
      <c r="B19" s="21"/>
      <c r="C19" s="22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E11" sqref="E11"/>
    </sheetView>
  </sheetViews>
  <sheetFormatPr defaultRowHeight="15" x14ac:dyDescent="0.25"/>
  <cols>
    <col min="1" max="1" width="3.140625" customWidth="1"/>
    <col min="2" max="2" width="66.42578125" customWidth="1"/>
    <col min="3" max="3" width="14.7109375" customWidth="1"/>
  </cols>
  <sheetData>
    <row r="1" spans="1:3" x14ac:dyDescent="0.25">
      <c r="A1" s="25" t="s">
        <v>5</v>
      </c>
      <c r="B1" s="25"/>
      <c r="C1" s="25"/>
    </row>
    <row r="2" spans="1:3" ht="15.75" x14ac:dyDescent="0.25">
      <c r="A2" s="1" t="s">
        <v>4</v>
      </c>
      <c r="C2" s="2"/>
    </row>
    <row r="3" spans="1:3" ht="15.75" x14ac:dyDescent="0.25">
      <c r="A3" t="s">
        <v>13</v>
      </c>
      <c r="C3" s="2"/>
    </row>
    <row r="4" spans="1:3" ht="15.75" x14ac:dyDescent="0.25">
      <c r="B4" s="16"/>
      <c r="C4" s="2"/>
    </row>
    <row r="5" spans="1:3" ht="15.75" x14ac:dyDescent="0.25">
      <c r="B5" s="7" t="s">
        <v>0</v>
      </c>
      <c r="C5" s="10" t="s">
        <v>18</v>
      </c>
    </row>
    <row r="6" spans="1:3" x14ac:dyDescent="0.25">
      <c r="B6" s="4"/>
      <c r="C6" s="8"/>
    </row>
    <row r="7" spans="1:3" ht="15.75" x14ac:dyDescent="0.25">
      <c r="B7" s="13" t="s">
        <v>14</v>
      </c>
      <c r="C7" s="19">
        <f>520366.74+125084.81</f>
        <v>645451.55000000005</v>
      </c>
    </row>
    <row r="8" spans="1:3" ht="15.75" x14ac:dyDescent="0.25">
      <c r="B8" s="18"/>
      <c r="C8" s="20"/>
    </row>
    <row r="9" spans="1:3" ht="15.75" x14ac:dyDescent="0.25">
      <c r="B9" s="13" t="s">
        <v>1</v>
      </c>
      <c r="C9" s="15">
        <f>SUM(C10:C14)</f>
        <v>653640.40999999992</v>
      </c>
    </row>
    <row r="10" spans="1:3" ht="17.25" customHeight="1" x14ac:dyDescent="0.25">
      <c r="B10" s="9" t="s">
        <v>3</v>
      </c>
      <c r="C10" s="12">
        <f>374165.3+98910.2+4264.6+27710.3</f>
        <v>505050.39999999997</v>
      </c>
    </row>
    <row r="11" spans="1:3" ht="33" customHeight="1" x14ac:dyDescent="0.25">
      <c r="B11" s="9" t="s">
        <v>16</v>
      </c>
      <c r="C11" s="12">
        <f>16517.7+11570.9+15105.21+9977.7</f>
        <v>53171.509999999995</v>
      </c>
    </row>
    <row r="12" spans="1:3" ht="45.75" customHeight="1" x14ac:dyDescent="0.25">
      <c r="B12" s="9" t="s">
        <v>15</v>
      </c>
      <c r="C12" s="12">
        <f>14859.7+73048.8</f>
        <v>87908.5</v>
      </c>
    </row>
    <row r="13" spans="1:3" ht="30.75" x14ac:dyDescent="0.25">
      <c r="B13" s="9" t="s">
        <v>2</v>
      </c>
      <c r="C13" s="12">
        <f>2513.8+2186.1</f>
        <v>4699.8999999999996</v>
      </c>
    </row>
    <row r="14" spans="1:3" ht="15.75" x14ac:dyDescent="0.25">
      <c r="B14" s="9" t="s">
        <v>7</v>
      </c>
      <c r="C14" s="12">
        <v>2810.1</v>
      </c>
    </row>
    <row r="15" spans="1:3" ht="15.75" x14ac:dyDescent="0.25">
      <c r="B15" s="3" t="s">
        <v>19</v>
      </c>
      <c r="C15" s="11">
        <f>C7-C9</f>
        <v>-8188.8599999998696</v>
      </c>
    </row>
    <row r="16" spans="1:3" ht="15.75" x14ac:dyDescent="0.25">
      <c r="B16" s="9"/>
      <c r="C16" s="12"/>
    </row>
    <row r="19" spans="2:3" x14ac:dyDescent="0.25">
      <c r="B19" s="21" t="s">
        <v>17</v>
      </c>
      <c r="C19" s="22">
        <v>14093.2</v>
      </c>
    </row>
    <row r="20" spans="2:3" x14ac:dyDescent="0.25">
      <c r="B20" s="21"/>
      <c r="C20" s="22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20" sqref="C20"/>
    </sheetView>
  </sheetViews>
  <sheetFormatPr defaultRowHeight="15" x14ac:dyDescent="0.25"/>
  <cols>
    <col min="1" max="1" width="4" customWidth="1"/>
    <col min="2" max="2" width="73.7109375" customWidth="1"/>
    <col min="3" max="3" width="16.5703125" customWidth="1"/>
  </cols>
  <sheetData>
    <row r="1" spans="1:3" x14ac:dyDescent="0.25">
      <c r="A1" s="25" t="s">
        <v>5</v>
      </c>
      <c r="B1" s="25"/>
      <c r="C1" s="25"/>
    </row>
    <row r="2" spans="1:3" ht="15.75" x14ac:dyDescent="0.25">
      <c r="A2" s="1" t="s">
        <v>4</v>
      </c>
      <c r="C2" s="2"/>
    </row>
    <row r="3" spans="1:3" ht="15.75" x14ac:dyDescent="0.25">
      <c r="A3" t="s">
        <v>9</v>
      </c>
      <c r="C3" s="2"/>
    </row>
    <row r="4" spans="1:3" ht="15.75" x14ac:dyDescent="0.25">
      <c r="B4" s="16"/>
      <c r="C4" s="2"/>
    </row>
    <row r="5" spans="1:3" ht="15.75" x14ac:dyDescent="0.25">
      <c r="B5" s="7" t="s">
        <v>0</v>
      </c>
      <c r="C5" s="10" t="s">
        <v>18</v>
      </c>
    </row>
    <row r="6" spans="1:3" x14ac:dyDescent="0.25">
      <c r="B6" s="4"/>
      <c r="C6" s="8"/>
    </row>
    <row r="7" spans="1:3" ht="15.75" x14ac:dyDescent="0.25">
      <c r="B7" s="13" t="s">
        <v>8</v>
      </c>
      <c r="C7" s="19">
        <f>886267.81+182501.13</f>
        <v>1068768.94</v>
      </c>
    </row>
    <row r="8" spans="1:3" ht="15.75" x14ac:dyDescent="0.25">
      <c r="B8" s="18"/>
      <c r="C8" s="20"/>
    </row>
    <row r="9" spans="1:3" ht="15.75" x14ac:dyDescent="0.25">
      <c r="B9" s="13" t="s">
        <v>1</v>
      </c>
      <c r="C9" s="15">
        <f>SUM(C10:C14)</f>
        <v>982982.76000000013</v>
      </c>
    </row>
    <row r="10" spans="1:3" ht="16.5" customHeight="1" x14ac:dyDescent="0.25">
      <c r="B10" s="9" t="s">
        <v>3</v>
      </c>
      <c r="C10" s="12">
        <f>475428.4+125513.9+6470.4+42042.9</f>
        <v>649455.60000000009</v>
      </c>
    </row>
    <row r="11" spans="1:3" ht="30.75" x14ac:dyDescent="0.25">
      <c r="B11" s="9" t="s">
        <v>16</v>
      </c>
      <c r="C11" s="12">
        <f>25060.9+17555.8+16138+24727.86</f>
        <v>83482.559999999998</v>
      </c>
    </row>
    <row r="12" spans="1:3" ht="48.75" customHeight="1" x14ac:dyDescent="0.25">
      <c r="B12" s="9" t="s">
        <v>15</v>
      </c>
      <c r="C12" s="12">
        <f>204027.6+22545.8</f>
        <v>226573.4</v>
      </c>
    </row>
    <row r="13" spans="1:3" ht="30.75" x14ac:dyDescent="0.25">
      <c r="B13" s="9" t="s">
        <v>2</v>
      </c>
      <c r="C13" s="12">
        <f>3814.2+3316.5</f>
        <v>7130.7</v>
      </c>
    </row>
    <row r="14" spans="1:3" ht="15.75" x14ac:dyDescent="0.25">
      <c r="B14" s="9" t="s">
        <v>7</v>
      </c>
      <c r="C14" s="12">
        <v>16340.5</v>
      </c>
    </row>
    <row r="15" spans="1:3" ht="15.75" x14ac:dyDescent="0.25">
      <c r="B15" s="3" t="s">
        <v>19</v>
      </c>
      <c r="C15" s="11">
        <f>C7-C9</f>
        <v>85786.179999999818</v>
      </c>
    </row>
    <row r="16" spans="1:3" ht="15.75" x14ac:dyDescent="0.25">
      <c r="B16" s="9"/>
      <c r="C16" s="12"/>
    </row>
    <row r="19" spans="2:3" x14ac:dyDescent="0.25">
      <c r="B19" s="21" t="s">
        <v>17</v>
      </c>
      <c r="C19" s="22">
        <v>18013.900000000001</v>
      </c>
    </row>
    <row r="20" spans="2:3" x14ac:dyDescent="0.25">
      <c r="B20" s="21"/>
      <c r="C20" s="22"/>
    </row>
  </sheetData>
  <mergeCells count="1">
    <mergeCell ref="A1:C1"/>
  </mergeCells>
  <pageMargins left="0.3" right="0.23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38а</vt:lpstr>
      <vt:lpstr>38б</vt:lpstr>
      <vt:lpstr>48в</vt:lpstr>
      <vt:lpstr>21</vt:lpstr>
      <vt:lpstr>109а</vt:lpstr>
      <vt:lpstr>48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2011-03-03T10:24:42Z</cp:lastPrinted>
  <dcterms:created xsi:type="dcterms:W3CDTF">2010-11-24T05:34:21Z</dcterms:created>
  <dcterms:modified xsi:type="dcterms:W3CDTF">2015-07-13T09:04:55Z</dcterms:modified>
</cp:coreProperties>
</file>